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4505" yWindow="-15" windowWidth="14340" windowHeight="13380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Pol!$A$1:$H$35</definedName>
    <definedName name="_xlnm.Print_Area" localSheetId="0">Stavba!$A$1:$J$48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3" i="12"/>
  <c r="G32"/>
  <c r="G31"/>
  <c r="G30"/>
  <c r="G29"/>
  <c r="G28"/>
  <c r="G27"/>
  <c r="G26"/>
  <c r="G25"/>
  <c r="G24"/>
  <c r="G21"/>
  <c r="G20"/>
  <c r="G17"/>
  <c r="G16"/>
  <c r="G13"/>
  <c r="G10"/>
  <c r="P35"/>
  <c r="F39" i="1" s="1"/>
  <c r="Q35" i="12"/>
  <c r="G39" i="1" s="1"/>
  <c r="I20"/>
  <c r="I19"/>
  <c r="I16"/>
  <c r="G27"/>
  <c r="F40"/>
  <c r="G23" s="1"/>
  <c r="G40"/>
  <c r="H40"/>
  <c r="I40"/>
  <c r="J39" s="1"/>
  <c r="J40"/>
  <c r="J28"/>
  <c r="J26"/>
  <c r="G38"/>
  <c r="F38"/>
  <c r="H32"/>
  <c r="J23"/>
  <c r="J24"/>
  <c r="J25"/>
  <c r="J27"/>
  <c r="E24"/>
  <c r="E26"/>
  <c r="H39" l="1"/>
  <c r="I39" s="1"/>
  <c r="G24"/>
  <c r="G28"/>
  <c r="G8" i="12"/>
  <c r="G35" s="1"/>
  <c r="I47" i="1" l="1"/>
  <c r="I18" s="1"/>
  <c r="I17" l="1"/>
  <c r="I21" s="1"/>
  <c r="G25" s="1"/>
  <c r="I48"/>
  <c r="G26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<sst xmlns="http://schemas.openxmlformats.org/spreadsheetml/2006/main" count="182" uniqueCount="118">
  <si>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</si>
  <si>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</si>
  <si>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</si>
  <si>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</si>
  <si>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</si>
  <si>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</si>
  <si>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</si>
  <si>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</si>
  <si>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</si>
  <si>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</si>
  <si>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</si>
  <si>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</si>
  <si>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</si>
  <si>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</si>
  <si>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</si>
  <si>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</si>
  <si>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</si>
  <si>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</si>
  <si>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</si>
  <si>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</si>
  <si>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</si>
  <si>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</si>
  <si>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</si>
  <si>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</si>
  <si>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</si>
  <si>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</si>
  <si>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</si>
  <si>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</si>
  <si>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</si>
  <si>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</si>
  <si>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</si>
  <si>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</si>
  <si>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</si>
  <si>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</si>
  <si>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</si>
  <si>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</si>
  <si>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</si>
  <si>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</si>
  <si>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</si>
  <si>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</si>
  <si>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Fasáda JmK - ZTI</t>
  </si>
  <si>
    <t>Rozpočet</t>
  </si>
  <si>
    <t>Celkem za stavbu</t>
  </si>
  <si>
    <t>CZK</t>
  </si>
  <si>
    <t>Rekapitulace dílů</t>
  </si>
  <si>
    <t>Typ dílu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</si>
  <si>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</si>
  <si>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</si>
  <si>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</si>
  <si>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</si>
  <si>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</si>
  <si>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</si>
  <si>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</si>
  <si>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</si>
  <si>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</si>
  <si>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</si>
  <si>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</si>
  <si>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</si>
  <si>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</si>
  <si>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</si>
  <si>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</si>
  <si>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</si>
  <si>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</si>
  <si>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</si>
  <si>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m</t>
  </si>
  <si>
    <t>POL1_0</t>
  </si>
  <si>
    <t>kus</t>
  </si>
  <si>
    <t>POL3_0</t>
  </si>
  <si>
    <t/>
  </si>
  <si>
    <t>SUM</t>
  </si>
  <si>
    <t>Budova na adrese Žerotínovo náměstí 1, Brno</t>
  </si>
  <si>
    <t>Obnova historické fasády a schodiště</t>
  </si>
  <si>
    <t>CPV : 45211360-0</t>
  </si>
  <si>
    <t>CZ - CC : 122012</t>
  </si>
  <si>
    <t>JKSO : 801.61</t>
  </si>
  <si>
    <t>EL</t>
  </si>
  <si>
    <t>M21</t>
  </si>
  <si>
    <t>Elektromontáže</t>
  </si>
  <si>
    <t>Rozvaděče ( s prostorovou rezervou)</t>
  </si>
  <si>
    <t>01.01</t>
  </si>
  <si>
    <t>Doplnění rozvaděč RMS - 1x proud. chránič 2p 10A s nadpr. ochr., vč.montáže a zapojení</t>
  </si>
  <si>
    <t>Svítidla vč.zdrojů a rec. poplatků (popis v knize svítidel)</t>
  </si>
  <si>
    <t>01.02</t>
  </si>
  <si>
    <t>Svítidlo typ A</t>
  </si>
  <si>
    <t>Kabely</t>
  </si>
  <si>
    <t>01.03</t>
  </si>
  <si>
    <t>Kabel CYKY 2Ax1,5 vč. uložení a zapojení, ukončení</t>
  </si>
  <si>
    <t>01.04</t>
  </si>
  <si>
    <t>Kabel CYKY 3Cx1,5 vč. uložení a zapojení, ukončení</t>
  </si>
  <si>
    <t>Nosný materiál</t>
  </si>
  <si>
    <t>01.05</t>
  </si>
  <si>
    <t>Krabice přístrojová  pr. 68 vč. uložení a zapojení</t>
  </si>
  <si>
    <t>01.06</t>
  </si>
  <si>
    <t>Krabicová rozvodka  pr. 68 vč. svorek, uložení a zapojení</t>
  </si>
  <si>
    <t>Zásuvky, spínače, ostatní</t>
  </si>
  <si>
    <t>01.07</t>
  </si>
  <si>
    <t>Spínač řaz.1, 250V, 10A, IP20, bílý, zapuštěný, kompletní</t>
  </si>
  <si>
    <t>01.08</t>
  </si>
  <si>
    <t xml:space="preserve">Štítky na krabice, spínače a zásuvky </t>
  </si>
  <si>
    <t>01.09</t>
  </si>
  <si>
    <t>Protipožární ucpávky</t>
  </si>
  <si>
    <t>01.10</t>
  </si>
  <si>
    <t>Pomocný instalační materiál</t>
  </si>
  <si>
    <t>01.11</t>
  </si>
  <si>
    <t>Průrazy zdivem</t>
  </si>
  <si>
    <t>01.12</t>
  </si>
  <si>
    <t>Výchozí revizní zpráva jako celek</t>
  </si>
  <si>
    <t>01.13</t>
  </si>
  <si>
    <t>Demontáž stáv. rozvodů</t>
  </si>
  <si>
    <t>hod</t>
  </si>
  <si>
    <t>01.14</t>
  </si>
  <si>
    <t>Koordinace s ostatními profesemi během stavby</t>
  </si>
  <si>
    <t>01.15</t>
  </si>
  <si>
    <t>Napojení na stáv. rozvody</t>
  </si>
  <si>
    <t>01.16</t>
  </si>
  <si>
    <t>Výstražné tabulky jako celek</t>
  </si>
  <si>
    <t>vlastní</t>
  </si>
  <si>
    <t>Položkový soupis prací, dodávek a služeb</t>
  </si>
</sst>
</file>

<file path=xl/styles.xml><?xml version="1.0" encoding="utf-8"?>
<styleSheet xmlns="http://schemas.openxmlformats.org/spreadsheetml/2006/main"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0" fontId="0" fillId="2" borderId="47" xfId="0" applyFill="1" applyBorder="1"/>
    <xf numFmtId="0" fontId="0" fillId="2" borderId="49" xfId="0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49" fontId="0" fillId="2" borderId="46" xfId="0" applyNumberFormat="1" applyFill="1" applyBorder="1" applyAlignment="1">
      <alignment vertical="top"/>
    </xf>
    <xf numFmtId="4" fontId="0" fillId="2" borderId="46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48" xfId="0" applyFill="1" applyBorder="1" applyAlignment="1">
      <alignment horizontal="center" wrapText="1"/>
    </xf>
    <xf numFmtId="0" fontId="0" fillId="2" borderId="46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0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6" fillId="0" borderId="37" xfId="0" applyFont="1" applyBorder="1" applyAlignment="1">
      <alignment horizontal="center" vertical="top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0" fillId="0" borderId="6" xfId="0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" fontId="7" fillId="4" borderId="38" xfId="0" applyNumberFormat="1" applyFont="1" applyFill="1" applyBorder="1" applyAlignment="1"/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1"/>
  <sheetViews>
    <sheetView showGridLines="0" tabSelected="1" view="pageBreakPreview" topLeftCell="B1" zoomScale="75" zoomScaleNormal="100" zoomScaleSheetLayoutView="75" workbookViewId="0">
      <selection activeCell="M31" sqref="M3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2" t="s">
        <v>34</v>
      </c>
      <c r="B1" s="192" t="s">
        <v>117</v>
      </c>
      <c r="C1" s="193"/>
      <c r="D1" s="193"/>
      <c r="E1" s="193"/>
      <c r="F1" s="193"/>
      <c r="G1" s="193"/>
      <c r="H1" s="193"/>
      <c r="I1" s="193"/>
      <c r="J1" s="194"/>
    </row>
    <row r="2" spans="1:15" ht="23.25" customHeight="1">
      <c r="A2" s="4"/>
      <c r="B2" s="80" t="s">
        <v>36</v>
      </c>
      <c r="C2" s="81"/>
      <c r="D2" s="206" t="s">
        <v>70</v>
      </c>
      <c r="E2" s="207"/>
      <c r="F2" s="207"/>
      <c r="G2" s="207"/>
      <c r="H2" s="207"/>
      <c r="I2" s="207"/>
      <c r="J2" s="208"/>
      <c r="O2" s="2"/>
    </row>
    <row r="3" spans="1:15" ht="23.25" customHeight="1">
      <c r="A3" s="4"/>
      <c r="B3" s="82" t="s">
        <v>38</v>
      </c>
      <c r="C3" s="83"/>
      <c r="D3" s="199" t="s">
        <v>71</v>
      </c>
      <c r="E3" s="200"/>
      <c r="F3" s="200"/>
      <c r="G3" s="200"/>
      <c r="H3" s="200"/>
      <c r="I3" s="200"/>
      <c r="J3" s="201"/>
    </row>
    <row r="4" spans="1:15" ht="23.25" customHeight="1">
      <c r="A4" s="4"/>
      <c r="B4" s="84" t="s">
        <v>39</v>
      </c>
      <c r="C4" s="85"/>
      <c r="D4" s="202" t="s">
        <v>75</v>
      </c>
      <c r="E4" s="203"/>
      <c r="F4" s="203"/>
      <c r="G4" s="203"/>
      <c r="H4" s="203"/>
      <c r="I4" s="203"/>
      <c r="J4" s="204"/>
    </row>
    <row r="5" spans="1:15" ht="24" customHeight="1">
      <c r="A5" s="4"/>
      <c r="B5" s="46" t="s">
        <v>21</v>
      </c>
      <c r="C5" s="5"/>
      <c r="D5" s="86"/>
      <c r="E5" s="26"/>
      <c r="F5" s="26"/>
      <c r="G5" s="26"/>
      <c r="H5" s="19" t="s">
        <v>72</v>
      </c>
      <c r="I5" s="86"/>
      <c r="J5" s="11"/>
    </row>
    <row r="6" spans="1:15" ht="15.75" customHeight="1">
      <c r="A6" s="4"/>
      <c r="B6" s="40"/>
      <c r="C6" s="26"/>
      <c r="D6" s="86"/>
      <c r="E6" s="26"/>
      <c r="F6" s="26"/>
      <c r="G6" s="26"/>
      <c r="H6" s="19" t="s">
        <v>73</v>
      </c>
      <c r="I6" s="86"/>
      <c r="J6" s="11"/>
    </row>
    <row r="7" spans="1:15" ht="15.75" customHeight="1">
      <c r="A7" s="4"/>
      <c r="B7" s="41"/>
      <c r="C7" s="87"/>
      <c r="D7" s="79"/>
      <c r="E7" s="34"/>
      <c r="F7" s="34"/>
      <c r="G7" s="34"/>
      <c r="H7" s="178" t="s">
        <v>74</v>
      </c>
      <c r="I7" s="34"/>
      <c r="J7" s="50"/>
    </row>
    <row r="8" spans="1:15" ht="24" hidden="1" customHeight="1">
      <c r="A8" s="4"/>
      <c r="B8" s="46" t="s">
        <v>19</v>
      </c>
      <c r="C8" s="5"/>
      <c r="D8" s="35"/>
      <c r="E8" s="5"/>
      <c r="F8" s="5"/>
      <c r="G8" s="44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4"/>
      <c r="H9" s="28" t="s">
        <v>32</v>
      </c>
      <c r="I9" s="33"/>
      <c r="J9" s="11"/>
    </row>
    <row r="10" spans="1:15" ht="15.75" hidden="1" customHeight="1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18</v>
      </c>
      <c r="C11" s="5"/>
      <c r="D11" s="210"/>
      <c r="E11" s="210"/>
      <c r="F11" s="210"/>
      <c r="G11" s="210"/>
      <c r="H11" s="28" t="s">
        <v>31</v>
      </c>
      <c r="I11" s="89"/>
      <c r="J11" s="11"/>
    </row>
    <row r="12" spans="1:15" ht="15.75" customHeight="1">
      <c r="A12" s="4"/>
      <c r="B12" s="40"/>
      <c r="C12" s="26"/>
      <c r="D12" s="197"/>
      <c r="E12" s="197"/>
      <c r="F12" s="197"/>
      <c r="G12" s="197"/>
      <c r="H12" s="28" t="s">
        <v>32</v>
      </c>
      <c r="I12" s="89"/>
      <c r="J12" s="11"/>
    </row>
    <row r="13" spans="1:15" ht="15.75" customHeight="1">
      <c r="A13" s="4"/>
      <c r="B13" s="41"/>
      <c r="C13" s="88"/>
      <c r="D13" s="198"/>
      <c r="E13" s="198"/>
      <c r="F13" s="198"/>
      <c r="G13" s="198"/>
      <c r="H13" s="29"/>
      <c r="I13" s="34"/>
      <c r="J13" s="50"/>
    </row>
    <row r="14" spans="1:15" ht="24" hidden="1" customHeight="1">
      <c r="A14" s="4"/>
      <c r="B14" s="65" t="s">
        <v>20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29</v>
      </c>
      <c r="C15" s="71"/>
      <c r="D15" s="52"/>
      <c r="E15" s="209"/>
      <c r="F15" s="209"/>
      <c r="G15" s="195"/>
      <c r="H15" s="195"/>
      <c r="I15" s="195" t="s">
        <v>28</v>
      </c>
      <c r="J15" s="196"/>
    </row>
    <row r="16" spans="1:15" ht="23.25" customHeight="1">
      <c r="A16" s="129" t="s">
        <v>23</v>
      </c>
      <c r="B16" s="130" t="s">
        <v>23</v>
      </c>
      <c r="C16" s="57"/>
      <c r="D16" s="58"/>
      <c r="E16" s="185"/>
      <c r="F16" s="191"/>
      <c r="G16" s="185"/>
      <c r="H16" s="191"/>
      <c r="I16" s="185">
        <f>SUMIF(F47:F47,A16,I47:I47)+SUMIF(F47:F47,"PSU",I47:I47)</f>
        <v>0</v>
      </c>
      <c r="J16" s="186"/>
    </row>
    <row r="17" spans="1:10" ht="23.25" customHeight="1">
      <c r="A17" s="129" t="s">
        <v>24</v>
      </c>
      <c r="B17" s="130" t="s">
        <v>24</v>
      </c>
      <c r="C17" s="57"/>
      <c r="D17" s="58"/>
      <c r="E17" s="185"/>
      <c r="F17" s="191"/>
      <c r="G17" s="185"/>
      <c r="H17" s="191"/>
      <c r="I17" s="185">
        <f>SUMIF(F47:F47,A17,I47:I47)</f>
        <v>0</v>
      </c>
      <c r="J17" s="186"/>
    </row>
    <row r="18" spans="1:10" ht="23.25" customHeight="1">
      <c r="A18" s="129" t="s">
        <v>25</v>
      </c>
      <c r="B18" s="130" t="s">
        <v>25</v>
      </c>
      <c r="C18" s="57"/>
      <c r="D18" s="58"/>
      <c r="E18" s="185"/>
      <c r="F18" s="191"/>
      <c r="G18" s="185"/>
      <c r="H18" s="191"/>
      <c r="I18" s="185">
        <f>SUMIF(F47:F47,A18,I47:I47)</f>
        <v>0</v>
      </c>
      <c r="J18" s="186"/>
    </row>
    <row r="19" spans="1:10" ht="23.25" customHeight="1">
      <c r="A19" s="129" t="s">
        <v>46</v>
      </c>
      <c r="B19" s="130" t="s">
        <v>26</v>
      </c>
      <c r="C19" s="57"/>
      <c r="D19" s="58"/>
      <c r="E19" s="185"/>
      <c r="F19" s="191"/>
      <c r="G19" s="185"/>
      <c r="H19" s="191"/>
      <c r="I19" s="185">
        <f>SUMIF(F47:F47,A19,I47:I47)</f>
        <v>0</v>
      </c>
      <c r="J19" s="186"/>
    </row>
    <row r="20" spans="1:10" ht="23.25" customHeight="1">
      <c r="A20" s="129" t="s">
        <v>47</v>
      </c>
      <c r="B20" s="130" t="s">
        <v>27</v>
      </c>
      <c r="C20" s="57"/>
      <c r="D20" s="58"/>
      <c r="E20" s="185"/>
      <c r="F20" s="191"/>
      <c r="G20" s="185"/>
      <c r="H20" s="191"/>
      <c r="I20" s="185">
        <f>SUMIF(F47:F47,A20,I47:I47)</f>
        <v>0</v>
      </c>
      <c r="J20" s="186"/>
    </row>
    <row r="21" spans="1:10" ht="23.25" customHeight="1">
      <c r="A21" s="4"/>
      <c r="B21" s="73" t="s">
        <v>28</v>
      </c>
      <c r="C21" s="74"/>
      <c r="D21" s="75"/>
      <c r="E21" s="187"/>
      <c r="F21" s="188"/>
      <c r="G21" s="187"/>
      <c r="H21" s="188"/>
      <c r="I21" s="187">
        <f>SUM(I16:J20)</f>
        <v>0</v>
      </c>
      <c r="J21" s="190"/>
    </row>
    <row r="22" spans="1:10" ht="33" customHeight="1">
      <c r="A22" s="4"/>
      <c r="B22" s="64" t="s">
        <v>30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11</v>
      </c>
      <c r="C23" s="57"/>
      <c r="D23" s="58"/>
      <c r="E23" s="59">
        <v>15</v>
      </c>
      <c r="F23" s="60" t="s">
        <v>0</v>
      </c>
      <c r="G23" s="183">
        <f>ZakladDPHSniVypocet</f>
        <v>0</v>
      </c>
      <c r="H23" s="184"/>
      <c r="I23" s="184"/>
      <c r="J23" s="61" t="str">
        <f t="shared" ref="J23:J28" si="0">Mena</f>
        <v>CZK</v>
      </c>
    </row>
    <row r="24" spans="1:10" ht="23.25" customHeight="1">
      <c r="A24" s="4"/>
      <c r="B24" s="56" t="s">
        <v>12</v>
      </c>
      <c r="C24" s="57"/>
      <c r="D24" s="58"/>
      <c r="E24" s="59">
        <f>SazbaDPH1</f>
        <v>15</v>
      </c>
      <c r="F24" s="60" t="s">
        <v>0</v>
      </c>
      <c r="G24" s="212">
        <f>ZakladDPHSni*SazbaDPH1/100</f>
        <v>0</v>
      </c>
      <c r="H24" s="213"/>
      <c r="I24" s="213"/>
      <c r="J24" s="61" t="str">
        <f t="shared" si="0"/>
        <v>CZK</v>
      </c>
    </row>
    <row r="25" spans="1:10" ht="23.25" customHeight="1">
      <c r="A25" s="4"/>
      <c r="B25" s="56" t="s">
        <v>13</v>
      </c>
      <c r="C25" s="57"/>
      <c r="D25" s="58"/>
      <c r="E25" s="59">
        <v>21</v>
      </c>
      <c r="F25" s="60" t="s">
        <v>0</v>
      </c>
      <c r="G25" s="183">
        <f>I21</f>
        <v>0</v>
      </c>
      <c r="H25" s="184"/>
      <c r="I25" s="184"/>
      <c r="J25" s="61" t="str">
        <f t="shared" si="0"/>
        <v>CZK</v>
      </c>
    </row>
    <row r="26" spans="1:10" ht="23.25" customHeight="1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179">
        <f>ZakladDPHZakl*SazbaDPH2/100</f>
        <v>0</v>
      </c>
      <c r="H26" s="180"/>
      <c r="I26" s="180"/>
      <c r="J26" s="55" t="str">
        <f t="shared" si="0"/>
        <v>CZK</v>
      </c>
    </row>
    <row r="27" spans="1:10" ht="23.25" customHeight="1" thickBot="1">
      <c r="A27" s="4"/>
      <c r="B27" s="47" t="s">
        <v>4</v>
      </c>
      <c r="C27" s="20"/>
      <c r="D27" s="23"/>
      <c r="E27" s="20"/>
      <c r="F27" s="21"/>
      <c r="G27" s="181">
        <f>0</f>
        <v>0</v>
      </c>
      <c r="H27" s="181"/>
      <c r="I27" s="181"/>
      <c r="J27" s="62" t="str">
        <f t="shared" si="0"/>
        <v>CZK</v>
      </c>
    </row>
    <row r="28" spans="1:10" ht="27.75" hidden="1" customHeight="1" thickBot="1">
      <c r="A28" s="4"/>
      <c r="B28" s="107" t="s">
        <v>22</v>
      </c>
      <c r="C28" s="108"/>
      <c r="D28" s="108"/>
      <c r="E28" s="109"/>
      <c r="F28" s="110"/>
      <c r="G28" s="189">
        <f>ZakladDPHSniVypocet+ZakladDPHZaklVypocet</f>
        <v>0</v>
      </c>
      <c r="H28" s="189"/>
      <c r="I28" s="189"/>
      <c r="J28" s="111" t="str">
        <f t="shared" si="0"/>
        <v>CZK</v>
      </c>
    </row>
    <row r="29" spans="1:10" ht="27.75" customHeight="1" thickBot="1">
      <c r="A29" s="4"/>
      <c r="B29" s="107" t="s">
        <v>33</v>
      </c>
      <c r="C29" s="112"/>
      <c r="D29" s="112"/>
      <c r="E29" s="112"/>
      <c r="F29" s="112"/>
      <c r="G29" s="182">
        <f>ZakladDPHSni+DPHSni+ZakladDPHZakl+DPHZakl+Zaokrouhleni</f>
        <v>0</v>
      </c>
      <c r="H29" s="182"/>
      <c r="I29" s="182"/>
      <c r="J29" s="113" t="s">
        <v>43</v>
      </c>
    </row>
    <row r="30" spans="1:10" ht="12.75" customHeight="1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44284</v>
      </c>
      <c r="I32" s="38"/>
      <c r="J32" s="12"/>
    </row>
    <row r="33" spans="1:10" ht="47.25" customHeight="1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>
      <c r="A35" s="4"/>
      <c r="B35" s="4"/>
      <c r="C35" s="5"/>
      <c r="D35" s="211" t="s">
        <v>2</v>
      </c>
      <c r="E35" s="211"/>
      <c r="F35" s="5"/>
      <c r="G35" s="44"/>
      <c r="H35" s="13" t="s">
        <v>3</v>
      </c>
      <c r="I35" s="44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15</v>
      </c>
      <c r="C37" s="3"/>
      <c r="D37" s="3"/>
      <c r="E37" s="3"/>
      <c r="F37" s="99"/>
      <c r="G37" s="99"/>
      <c r="H37" s="99"/>
      <c r="I37" s="99"/>
      <c r="J37" s="3"/>
    </row>
    <row r="38" spans="1:10" ht="25.5" hidden="1" customHeight="1">
      <c r="A38" s="91" t="s">
        <v>35</v>
      </c>
      <c r="B38" s="93" t="s">
        <v>16</v>
      </c>
      <c r="C38" s="94" t="s">
        <v>5</v>
      </c>
      <c r="D38" s="95"/>
      <c r="E38" s="95"/>
      <c r="F38" s="100" t="str">
        <f>B23</f>
        <v>Základ pro sníženou DPH</v>
      </c>
      <c r="G38" s="100" t="str">
        <f>B25</f>
        <v>Základ pro základní DPH</v>
      </c>
      <c r="H38" s="101" t="s">
        <v>17</v>
      </c>
      <c r="I38" s="101" t="s">
        <v>1</v>
      </c>
      <c r="J38" s="96" t="s">
        <v>0</v>
      </c>
    </row>
    <row r="39" spans="1:10" ht="25.5" hidden="1" customHeight="1">
      <c r="A39" s="91">
        <v>0</v>
      </c>
      <c r="B39" s="97" t="s">
        <v>41</v>
      </c>
      <c r="C39" s="214" t="s">
        <v>40</v>
      </c>
      <c r="D39" s="215"/>
      <c r="E39" s="215"/>
      <c r="F39" s="102" t="e">
        <f>Pol!P35</f>
        <v>#REF!</v>
      </c>
      <c r="G39" s="103" t="e">
        <f>Pol!Q35</f>
        <v>#REF!</v>
      </c>
      <c r="H39" s="104" t="e">
        <f>(F39*SazbaDPH1/100)+(G39*SazbaDPH2/100)</f>
        <v>#REF!</v>
      </c>
      <c r="I39" s="104" t="e">
        <f>F39+G39+H39</f>
        <v>#REF!</v>
      </c>
      <c r="J39" s="98" t="str">
        <f>IF(CenaCelkemVypocet=0,"",I39/CenaCelkemVypocet*100)</f>
        <v/>
      </c>
    </row>
    <row r="40" spans="1:10" ht="25.5" hidden="1" customHeight="1">
      <c r="A40" s="91"/>
      <c r="B40" s="216" t="s">
        <v>42</v>
      </c>
      <c r="C40" s="217"/>
      <c r="D40" s="217"/>
      <c r="E40" s="218"/>
      <c r="F40" s="105">
        <f>SUMIF(A39:A39,"=1",F39:F39)</f>
        <v>0</v>
      </c>
      <c r="G40" s="106">
        <f>SUMIF(A39:A39,"=1",G39:G39)</f>
        <v>0</v>
      </c>
      <c r="H40" s="106">
        <f>SUMIF(A39:A39,"=1",H39:H39)</f>
        <v>0</v>
      </c>
      <c r="I40" s="106">
        <f>SUMIF(A39:A39,"=1",I39:I39)</f>
        <v>0</v>
      </c>
      <c r="J40" s="92">
        <f>SUMIF(A39:A39,"=1",J39:J39)</f>
        <v>0</v>
      </c>
    </row>
    <row r="44" spans="1:10" ht="15.75">
      <c r="B44" s="114" t="s">
        <v>44</v>
      </c>
    </row>
    <row r="46" spans="1:10" ht="25.5" customHeight="1">
      <c r="A46" s="115"/>
      <c r="B46" s="118" t="s">
        <v>16</v>
      </c>
      <c r="C46" s="118" t="s">
        <v>5</v>
      </c>
      <c r="D46" s="119"/>
      <c r="E46" s="119"/>
      <c r="F46" s="122" t="s">
        <v>45</v>
      </c>
      <c r="G46" s="122"/>
      <c r="H46" s="122"/>
      <c r="I46" s="219" t="s">
        <v>28</v>
      </c>
      <c r="J46" s="219"/>
    </row>
    <row r="47" spans="1:10" ht="25.5" customHeight="1">
      <c r="A47" s="116"/>
      <c r="B47" s="123" t="s">
        <v>76</v>
      </c>
      <c r="C47" s="221" t="s">
        <v>77</v>
      </c>
      <c r="D47" s="222"/>
      <c r="E47" s="222"/>
      <c r="F47" s="124" t="s">
        <v>25</v>
      </c>
      <c r="G47" s="125"/>
      <c r="H47" s="125"/>
      <c r="I47" s="220">
        <f>Pol!G8</f>
        <v>0</v>
      </c>
      <c r="J47" s="220"/>
    </row>
    <row r="48" spans="1:10" ht="25.5" customHeight="1">
      <c r="A48" s="117"/>
      <c r="B48" s="120" t="s">
        <v>1</v>
      </c>
      <c r="C48" s="120"/>
      <c r="D48" s="121"/>
      <c r="E48" s="121"/>
      <c r="F48" s="126"/>
      <c r="G48" s="127"/>
      <c r="H48" s="127"/>
      <c r="I48" s="205">
        <f>I47</f>
        <v>0</v>
      </c>
      <c r="J48" s="205"/>
    </row>
    <row r="49" spans="6:10">
      <c r="F49" s="128"/>
      <c r="G49" s="90"/>
      <c r="H49" s="128"/>
      <c r="I49" s="90"/>
      <c r="J49" s="90"/>
    </row>
    <row r="50" spans="6:10">
      <c r="F50" s="128"/>
      <c r="G50" s="90"/>
      <c r="H50" s="128"/>
      <c r="I50" s="90"/>
      <c r="J50" s="90"/>
    </row>
    <row r="51" spans="6:10">
      <c r="F51" s="128"/>
      <c r="G51" s="90"/>
      <c r="H51" s="128"/>
      <c r="I51" s="90"/>
      <c r="J51" s="90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39:E39"/>
    <mergeCell ref="B40:E40"/>
    <mergeCell ref="I46:J46"/>
    <mergeCell ref="I47:J47"/>
    <mergeCell ref="C47:E47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B1:J1"/>
    <mergeCell ref="E21:F21"/>
    <mergeCell ref="G15:H15"/>
    <mergeCell ref="I15:J15"/>
    <mergeCell ref="E16:F16"/>
    <mergeCell ref="D12:G12"/>
    <mergeCell ref="D13:G13"/>
    <mergeCell ref="D3:J3"/>
    <mergeCell ref="D4:J4"/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23" t="s">
        <v>6</v>
      </c>
      <c r="B1" s="223"/>
      <c r="C1" s="224"/>
      <c r="D1" s="223"/>
      <c r="E1" s="223"/>
      <c r="F1" s="223"/>
      <c r="G1" s="223"/>
    </row>
    <row r="2" spans="1:7" ht="24.95" customHeight="1">
      <c r="A2" s="78" t="s">
        <v>37</v>
      </c>
      <c r="B2" s="77"/>
      <c r="C2" s="225"/>
      <c r="D2" s="225"/>
      <c r="E2" s="225"/>
      <c r="F2" s="225"/>
      <c r="G2" s="226"/>
    </row>
    <row r="3" spans="1:7" ht="24.95" hidden="1" customHeight="1">
      <c r="A3" s="78" t="s">
        <v>7</v>
      </c>
      <c r="B3" s="77"/>
      <c r="C3" s="225"/>
      <c r="D3" s="225"/>
      <c r="E3" s="225"/>
      <c r="F3" s="225"/>
      <c r="G3" s="226"/>
    </row>
    <row r="4" spans="1:7" ht="24.95" hidden="1" customHeight="1">
      <c r="A4" s="78" t="s">
        <v>8</v>
      </c>
      <c r="B4" s="77"/>
      <c r="C4" s="225"/>
      <c r="D4" s="225"/>
      <c r="E4" s="225"/>
      <c r="F4" s="225"/>
      <c r="G4" s="226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35"/>
  <sheetViews>
    <sheetView view="pageBreakPreview" zoomScale="60" zoomScaleNormal="100" workbookViewId="0">
      <selection activeCell="F10" sqref="F10:F33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53" customWidth="1"/>
    <col min="5" max="5" width="10.5703125" style="128" customWidth="1"/>
    <col min="6" max="6" width="9.85546875" customWidth="1"/>
    <col min="7" max="7" width="12.7109375" customWidth="1"/>
    <col min="8" max="8" width="9.140625" style="153" customWidth="1"/>
    <col min="16" max="26" width="0" hidden="1" customWidth="1"/>
  </cols>
  <sheetData>
    <row r="1" spans="1:47" ht="15.75" customHeight="1">
      <c r="A1" s="227" t="s">
        <v>117</v>
      </c>
      <c r="B1" s="227"/>
      <c r="C1" s="227"/>
      <c r="D1" s="227"/>
      <c r="E1" s="227"/>
      <c r="F1" s="227"/>
      <c r="G1" s="227"/>
      <c r="R1" t="s">
        <v>49</v>
      </c>
    </row>
    <row r="2" spans="1:47" ht="24.95" customHeight="1">
      <c r="A2" s="168" t="s">
        <v>48</v>
      </c>
      <c r="B2" s="169"/>
      <c r="C2" s="228" t="s">
        <v>70</v>
      </c>
      <c r="D2" s="229"/>
      <c r="E2" s="229"/>
      <c r="F2" s="229"/>
      <c r="G2" s="230"/>
      <c r="R2" t="s">
        <v>50</v>
      </c>
    </row>
    <row r="3" spans="1:47" ht="24.95" customHeight="1">
      <c r="A3" s="170" t="s">
        <v>7</v>
      </c>
      <c r="B3" s="171"/>
      <c r="C3" s="228" t="s">
        <v>71</v>
      </c>
      <c r="D3" s="229"/>
      <c r="E3" s="229"/>
      <c r="F3" s="229"/>
      <c r="G3" s="230"/>
      <c r="R3" t="s">
        <v>51</v>
      </c>
    </row>
    <row r="4" spans="1:47" ht="24.95" customHeight="1">
      <c r="A4" s="170" t="s">
        <v>8</v>
      </c>
      <c r="B4" s="171"/>
      <c r="C4" s="228" t="s">
        <v>75</v>
      </c>
      <c r="D4" s="229"/>
      <c r="E4" s="229"/>
      <c r="F4" s="229"/>
      <c r="G4" s="230"/>
      <c r="R4" t="s">
        <v>52</v>
      </c>
    </row>
    <row r="5" spans="1:47">
      <c r="A5" s="172" t="s">
        <v>53</v>
      </c>
      <c r="B5" s="173"/>
      <c r="C5" s="173"/>
      <c r="D5" s="162"/>
      <c r="E5" s="158"/>
      <c r="F5" s="131"/>
      <c r="G5" s="132"/>
      <c r="R5" t="s">
        <v>54</v>
      </c>
    </row>
    <row r="7" spans="1:47" ht="25.5">
      <c r="A7" s="174" t="s">
        <v>55</v>
      </c>
      <c r="B7" s="175" t="s">
        <v>56</v>
      </c>
      <c r="C7" s="175" t="s">
        <v>57</v>
      </c>
      <c r="D7" s="163" t="s">
        <v>58</v>
      </c>
      <c r="E7" s="159" t="s">
        <v>59</v>
      </c>
      <c r="F7" s="133" t="s">
        <v>60</v>
      </c>
      <c r="G7" s="138" t="s">
        <v>28</v>
      </c>
      <c r="H7" s="154" t="s">
        <v>61</v>
      </c>
    </row>
    <row r="8" spans="1:47">
      <c r="A8" s="139" t="s">
        <v>62</v>
      </c>
      <c r="B8" s="140" t="s">
        <v>76</v>
      </c>
      <c r="C8" s="141" t="s">
        <v>77</v>
      </c>
      <c r="D8" s="164"/>
      <c r="E8" s="142"/>
      <c r="F8" s="142"/>
      <c r="G8" s="142">
        <f>SUMIF(R9:R33,"&lt;&gt;NOR",G9:G33)</f>
        <v>0</v>
      </c>
      <c r="H8" s="155"/>
      <c r="R8" t="s">
        <v>63</v>
      </c>
    </row>
    <row r="9" spans="1:47" outlineLevel="1">
      <c r="A9" s="135"/>
      <c r="B9" s="136"/>
      <c r="C9" s="149" t="s">
        <v>78</v>
      </c>
      <c r="D9" s="165"/>
      <c r="E9" s="137"/>
      <c r="F9" s="176"/>
      <c r="G9" s="137"/>
      <c r="H9" s="156"/>
      <c r="I9" s="134"/>
      <c r="J9" s="134"/>
      <c r="K9" s="134"/>
      <c r="L9" s="134"/>
      <c r="M9" s="134"/>
      <c r="N9" s="134"/>
      <c r="O9" s="134"/>
      <c r="P9" s="134"/>
      <c r="Q9" s="134"/>
      <c r="R9" s="134" t="s">
        <v>65</v>
      </c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</row>
    <row r="10" spans="1:47" ht="22.5" outlineLevel="1">
      <c r="A10" s="135">
        <v>1</v>
      </c>
      <c r="B10" s="136" t="s">
        <v>79</v>
      </c>
      <c r="C10" s="149" t="s">
        <v>80</v>
      </c>
      <c r="D10" s="165" t="s">
        <v>66</v>
      </c>
      <c r="E10" s="137">
        <v>1</v>
      </c>
      <c r="F10" s="176"/>
      <c r="G10" s="137">
        <f>F10*E10</f>
        <v>0</v>
      </c>
      <c r="H10" s="156" t="s">
        <v>116</v>
      </c>
      <c r="I10" s="134"/>
      <c r="J10" s="134"/>
      <c r="K10" s="134"/>
      <c r="L10" s="134"/>
      <c r="M10" s="134"/>
      <c r="N10" s="134"/>
      <c r="O10" s="134"/>
      <c r="P10" s="134"/>
      <c r="Q10" s="134"/>
      <c r="R10" s="134" t="s">
        <v>65</v>
      </c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</row>
    <row r="11" spans="1:47" outlineLevel="1">
      <c r="A11" s="135"/>
      <c r="B11" s="136"/>
      <c r="C11" s="149"/>
      <c r="D11" s="165"/>
      <c r="E11" s="137"/>
      <c r="F11" s="176"/>
      <c r="G11" s="137"/>
      <c r="H11" s="156"/>
      <c r="I11" s="134"/>
      <c r="J11" s="134"/>
      <c r="K11" s="134"/>
      <c r="L11" s="134"/>
      <c r="M11" s="134"/>
      <c r="N11" s="134"/>
      <c r="O11" s="134"/>
      <c r="P11" s="134"/>
      <c r="Q11" s="134"/>
      <c r="R11" s="134" t="s">
        <v>67</v>
      </c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</row>
    <row r="12" spans="1:47" outlineLevel="1">
      <c r="A12" s="135"/>
      <c r="B12" s="136"/>
      <c r="C12" s="149" t="s">
        <v>81</v>
      </c>
      <c r="D12" s="165"/>
      <c r="E12" s="137"/>
      <c r="F12" s="176"/>
      <c r="G12" s="137"/>
      <c r="H12" s="156"/>
      <c r="I12" s="134"/>
      <c r="J12" s="134"/>
      <c r="K12" s="134"/>
      <c r="L12" s="134"/>
      <c r="M12" s="134"/>
      <c r="N12" s="134"/>
      <c r="O12" s="134"/>
      <c r="P12" s="134"/>
      <c r="Q12" s="134"/>
      <c r="R12" s="134" t="s">
        <v>67</v>
      </c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</row>
    <row r="13" spans="1:47" outlineLevel="1">
      <c r="A13" s="135">
        <v>2</v>
      </c>
      <c r="B13" s="136" t="s">
        <v>82</v>
      </c>
      <c r="C13" s="149" t="s">
        <v>83</v>
      </c>
      <c r="D13" s="165" t="s">
        <v>66</v>
      </c>
      <c r="E13" s="137">
        <v>3</v>
      </c>
      <c r="F13" s="176"/>
      <c r="G13" s="176">
        <f>F13*E13</f>
        <v>0</v>
      </c>
      <c r="H13" s="156" t="s">
        <v>116</v>
      </c>
      <c r="I13" s="134"/>
      <c r="J13" s="134"/>
      <c r="K13" s="134"/>
      <c r="L13" s="134"/>
      <c r="M13" s="134"/>
      <c r="N13" s="134"/>
      <c r="O13" s="134"/>
      <c r="P13" s="134"/>
      <c r="Q13" s="134"/>
      <c r="R13" s="134" t="s">
        <v>67</v>
      </c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</row>
    <row r="14" spans="1:47" outlineLevel="1">
      <c r="A14" s="135"/>
      <c r="B14" s="136"/>
      <c r="C14" s="149"/>
      <c r="D14" s="165"/>
      <c r="E14" s="137"/>
      <c r="F14" s="176"/>
      <c r="G14" s="137"/>
      <c r="H14" s="156"/>
      <c r="I14" s="134"/>
      <c r="J14" s="134"/>
      <c r="K14" s="134"/>
      <c r="L14" s="134"/>
      <c r="M14" s="134"/>
      <c r="N14" s="134"/>
      <c r="O14" s="134"/>
      <c r="P14" s="134"/>
      <c r="Q14" s="134"/>
      <c r="R14" s="134" t="s">
        <v>67</v>
      </c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</row>
    <row r="15" spans="1:47" outlineLevel="1">
      <c r="A15" s="135"/>
      <c r="B15" s="136"/>
      <c r="C15" s="149" t="s">
        <v>84</v>
      </c>
      <c r="D15" s="165"/>
      <c r="E15" s="137"/>
      <c r="F15" s="176"/>
      <c r="G15" s="137"/>
      <c r="H15" s="156"/>
      <c r="I15" s="134"/>
      <c r="J15" s="134"/>
      <c r="K15" s="134"/>
      <c r="L15" s="134"/>
      <c r="M15" s="134"/>
      <c r="N15" s="134"/>
      <c r="O15" s="134"/>
      <c r="P15" s="134"/>
      <c r="Q15" s="134"/>
      <c r="R15" s="134" t="s">
        <v>67</v>
      </c>
      <c r="S15" s="134"/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</row>
    <row r="16" spans="1:47" outlineLevel="1">
      <c r="A16" s="135">
        <v>3</v>
      </c>
      <c r="B16" s="136" t="s">
        <v>85</v>
      </c>
      <c r="C16" s="149" t="s">
        <v>86</v>
      </c>
      <c r="D16" s="165" t="s">
        <v>64</v>
      </c>
      <c r="E16" s="137">
        <v>10</v>
      </c>
      <c r="F16" s="176"/>
      <c r="G16" s="176">
        <f t="shared" ref="G16:G17" si="0">F16*E16</f>
        <v>0</v>
      </c>
      <c r="H16" s="156" t="s">
        <v>116</v>
      </c>
      <c r="I16" s="134"/>
      <c r="J16" s="134"/>
      <c r="K16" s="134"/>
      <c r="L16" s="134"/>
      <c r="M16" s="134"/>
      <c r="N16" s="134"/>
      <c r="O16" s="134"/>
      <c r="P16" s="134"/>
      <c r="Q16" s="134"/>
      <c r="R16" s="134" t="s">
        <v>67</v>
      </c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</row>
    <row r="17" spans="1:47" outlineLevel="1">
      <c r="A17" s="135"/>
      <c r="B17" s="136" t="s">
        <v>87</v>
      </c>
      <c r="C17" s="149" t="s">
        <v>88</v>
      </c>
      <c r="D17" s="165" t="s">
        <v>64</v>
      </c>
      <c r="E17" s="137">
        <v>50</v>
      </c>
      <c r="F17" s="176"/>
      <c r="G17" s="176">
        <f t="shared" si="0"/>
        <v>0</v>
      </c>
      <c r="H17" s="156" t="s">
        <v>116</v>
      </c>
      <c r="I17" s="134"/>
      <c r="J17" s="134"/>
      <c r="K17" s="134"/>
      <c r="L17" s="134"/>
      <c r="M17" s="134"/>
      <c r="N17" s="134"/>
      <c r="O17" s="134"/>
      <c r="P17" s="134"/>
      <c r="Q17" s="134"/>
      <c r="R17" s="134" t="s">
        <v>67</v>
      </c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</row>
    <row r="18" spans="1:47" outlineLevel="1">
      <c r="A18" s="135">
        <v>4</v>
      </c>
      <c r="B18" s="136"/>
      <c r="C18" s="149"/>
      <c r="D18" s="165"/>
      <c r="E18" s="137"/>
      <c r="F18" s="176"/>
      <c r="G18" s="137"/>
      <c r="H18" s="156"/>
      <c r="I18" s="134"/>
      <c r="J18" s="134"/>
      <c r="K18" s="134"/>
      <c r="L18" s="134"/>
      <c r="M18" s="134"/>
      <c r="N18" s="134"/>
      <c r="O18" s="134"/>
      <c r="P18" s="134"/>
      <c r="Q18" s="134"/>
      <c r="R18" s="134" t="s">
        <v>65</v>
      </c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</row>
    <row r="19" spans="1:47" outlineLevel="1">
      <c r="A19" s="135"/>
      <c r="B19" s="136"/>
      <c r="C19" s="149" t="s">
        <v>89</v>
      </c>
      <c r="D19" s="165"/>
      <c r="E19" s="137"/>
      <c r="F19" s="176"/>
      <c r="G19" s="137"/>
      <c r="H19" s="156"/>
      <c r="I19" s="134"/>
      <c r="J19" s="134"/>
      <c r="K19" s="134"/>
      <c r="L19" s="134"/>
      <c r="M19" s="134"/>
      <c r="N19" s="134"/>
      <c r="O19" s="134"/>
      <c r="P19" s="134"/>
      <c r="Q19" s="134"/>
      <c r="R19" s="134" t="s">
        <v>65</v>
      </c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</row>
    <row r="20" spans="1:47" outlineLevel="1">
      <c r="A20" s="135">
        <v>5</v>
      </c>
      <c r="B20" s="136" t="s">
        <v>90</v>
      </c>
      <c r="C20" s="149" t="s">
        <v>91</v>
      </c>
      <c r="D20" s="165" t="s">
        <v>66</v>
      </c>
      <c r="E20" s="176">
        <v>1</v>
      </c>
      <c r="F20" s="176"/>
      <c r="G20" s="176">
        <f t="shared" ref="G20:G21" si="1">F20*E20</f>
        <v>0</v>
      </c>
      <c r="H20" s="156" t="s">
        <v>116</v>
      </c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</row>
    <row r="21" spans="1:47" outlineLevel="1">
      <c r="A21" s="135">
        <v>6</v>
      </c>
      <c r="B21" s="136" t="s">
        <v>92</v>
      </c>
      <c r="C21" s="149" t="s">
        <v>93</v>
      </c>
      <c r="D21" s="165" t="s">
        <v>66</v>
      </c>
      <c r="E21" s="176">
        <v>3</v>
      </c>
      <c r="F21" s="176"/>
      <c r="G21" s="176">
        <f t="shared" si="1"/>
        <v>0</v>
      </c>
      <c r="H21" s="156" t="s">
        <v>116</v>
      </c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</row>
    <row r="22" spans="1:47" outlineLevel="1">
      <c r="A22" s="135"/>
      <c r="B22" s="136"/>
      <c r="C22" s="149"/>
      <c r="D22" s="165"/>
      <c r="E22" s="176"/>
      <c r="F22" s="176"/>
      <c r="G22" s="176"/>
      <c r="H22" s="156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</row>
    <row r="23" spans="1:47" outlineLevel="1">
      <c r="A23" s="135"/>
      <c r="B23" s="136"/>
      <c r="C23" s="149" t="s">
        <v>94</v>
      </c>
      <c r="D23" s="165"/>
      <c r="E23" s="176"/>
      <c r="F23" s="176"/>
      <c r="G23" s="176"/>
      <c r="H23" s="156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  <c r="AU23" s="134"/>
    </row>
    <row r="24" spans="1:47" outlineLevel="1">
      <c r="A24" s="135">
        <v>7</v>
      </c>
      <c r="B24" s="136" t="s">
        <v>95</v>
      </c>
      <c r="C24" s="149" t="s">
        <v>96</v>
      </c>
      <c r="D24" s="165" t="s">
        <v>66</v>
      </c>
      <c r="E24" s="176">
        <v>1</v>
      </c>
      <c r="F24" s="176"/>
      <c r="G24" s="176">
        <f t="shared" ref="G24:G33" si="2">F24*E24</f>
        <v>0</v>
      </c>
      <c r="H24" s="156" t="s">
        <v>116</v>
      </c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G24" s="134"/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</row>
    <row r="25" spans="1:47" outlineLevel="1">
      <c r="A25" s="135">
        <v>8</v>
      </c>
      <c r="B25" s="136" t="s">
        <v>97</v>
      </c>
      <c r="C25" s="149" t="s">
        <v>98</v>
      </c>
      <c r="D25" s="165" t="s">
        <v>66</v>
      </c>
      <c r="E25" s="176">
        <v>5</v>
      </c>
      <c r="F25" s="176"/>
      <c r="G25" s="176">
        <f t="shared" si="2"/>
        <v>0</v>
      </c>
      <c r="H25" s="156" t="s">
        <v>116</v>
      </c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  <c r="AF25" s="134"/>
      <c r="AG25" s="134"/>
      <c r="AH25" s="134"/>
      <c r="AI25" s="134"/>
      <c r="AJ25" s="134"/>
      <c r="AK25" s="134"/>
      <c r="AL25" s="134"/>
      <c r="AM25" s="134"/>
      <c r="AN25" s="134"/>
      <c r="AO25" s="134"/>
      <c r="AP25" s="134"/>
      <c r="AQ25" s="134"/>
      <c r="AR25" s="134"/>
      <c r="AS25" s="134"/>
      <c r="AT25" s="134"/>
      <c r="AU25" s="134"/>
    </row>
    <row r="26" spans="1:47" outlineLevel="1">
      <c r="A26" s="135">
        <v>9</v>
      </c>
      <c r="B26" s="136" t="s">
        <v>99</v>
      </c>
      <c r="C26" s="149" t="s">
        <v>100</v>
      </c>
      <c r="D26" s="165" t="s">
        <v>66</v>
      </c>
      <c r="E26" s="176">
        <v>1</v>
      </c>
      <c r="F26" s="176"/>
      <c r="G26" s="176">
        <f t="shared" si="2"/>
        <v>0</v>
      </c>
      <c r="H26" s="156" t="s">
        <v>116</v>
      </c>
      <c r="I26" s="134"/>
      <c r="J26" s="134"/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4"/>
      <c r="Y26" s="134"/>
      <c r="Z26" s="134"/>
      <c r="AA26" s="134"/>
      <c r="AB26" s="134"/>
      <c r="AC26" s="134"/>
      <c r="AD26" s="134"/>
      <c r="AE26" s="134"/>
      <c r="AF26" s="134"/>
      <c r="AG26" s="134"/>
      <c r="AH26" s="134"/>
      <c r="AI26" s="134"/>
      <c r="AJ26" s="134"/>
      <c r="AK26" s="134"/>
      <c r="AL26" s="134"/>
      <c r="AM26" s="134"/>
      <c r="AN26" s="134"/>
      <c r="AO26" s="134"/>
      <c r="AP26" s="134"/>
      <c r="AQ26" s="134"/>
      <c r="AR26" s="134"/>
      <c r="AS26" s="134"/>
      <c r="AT26" s="134"/>
      <c r="AU26" s="134"/>
    </row>
    <row r="27" spans="1:47" outlineLevel="1">
      <c r="A27" s="135">
        <v>10</v>
      </c>
      <c r="B27" s="136" t="s">
        <v>101</v>
      </c>
      <c r="C27" s="149" t="s">
        <v>102</v>
      </c>
      <c r="D27" s="165" t="s">
        <v>66</v>
      </c>
      <c r="E27" s="176">
        <v>1</v>
      </c>
      <c r="F27" s="176"/>
      <c r="G27" s="176">
        <f t="shared" si="2"/>
        <v>0</v>
      </c>
      <c r="H27" s="156" t="s">
        <v>116</v>
      </c>
      <c r="I27" s="134"/>
      <c r="J27" s="134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  <c r="AF27" s="134"/>
      <c r="AG27" s="134"/>
      <c r="AH27" s="134"/>
      <c r="AI27" s="134"/>
      <c r="AJ27" s="134"/>
      <c r="AK27" s="134"/>
      <c r="AL27" s="134"/>
      <c r="AM27" s="134"/>
      <c r="AN27" s="134"/>
      <c r="AO27" s="134"/>
      <c r="AP27" s="134"/>
      <c r="AQ27" s="134"/>
      <c r="AR27" s="134"/>
      <c r="AS27" s="134"/>
      <c r="AT27" s="134"/>
      <c r="AU27" s="134"/>
    </row>
    <row r="28" spans="1:47" outlineLevel="1">
      <c r="A28" s="135">
        <v>11</v>
      </c>
      <c r="B28" s="136" t="s">
        <v>103</v>
      </c>
      <c r="C28" s="149" t="s">
        <v>104</v>
      </c>
      <c r="D28" s="165" t="s">
        <v>66</v>
      </c>
      <c r="E28" s="176">
        <v>2</v>
      </c>
      <c r="F28" s="176"/>
      <c r="G28" s="176">
        <f t="shared" si="2"/>
        <v>0</v>
      </c>
      <c r="H28" s="156" t="s">
        <v>116</v>
      </c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34"/>
      <c r="AA28" s="134"/>
      <c r="AB28" s="134"/>
      <c r="AC28" s="134"/>
      <c r="AD28" s="134"/>
      <c r="AE28" s="134"/>
      <c r="AF28" s="134"/>
      <c r="AG28" s="134"/>
      <c r="AH28" s="134"/>
      <c r="AI28" s="134"/>
      <c r="AJ28" s="134"/>
      <c r="AK28" s="134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</row>
    <row r="29" spans="1:47" outlineLevel="1">
      <c r="A29" s="135">
        <v>12</v>
      </c>
      <c r="B29" s="136" t="s">
        <v>105</v>
      </c>
      <c r="C29" s="149" t="s">
        <v>106</v>
      </c>
      <c r="D29" s="165" t="s">
        <v>66</v>
      </c>
      <c r="E29" s="176">
        <v>1</v>
      </c>
      <c r="F29" s="176"/>
      <c r="G29" s="176">
        <f t="shared" si="2"/>
        <v>0</v>
      </c>
      <c r="H29" s="156" t="s">
        <v>116</v>
      </c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  <c r="AF29" s="134"/>
      <c r="AG29" s="134"/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134"/>
      <c r="AS29" s="134"/>
      <c r="AT29" s="134"/>
      <c r="AU29" s="134"/>
    </row>
    <row r="30" spans="1:47" outlineLevel="1">
      <c r="A30" s="135">
        <v>13</v>
      </c>
      <c r="B30" s="136" t="s">
        <v>107</v>
      </c>
      <c r="C30" s="149" t="s">
        <v>108</v>
      </c>
      <c r="D30" s="165" t="s">
        <v>109</v>
      </c>
      <c r="E30" s="176">
        <v>2</v>
      </c>
      <c r="F30" s="176"/>
      <c r="G30" s="176">
        <f t="shared" si="2"/>
        <v>0</v>
      </c>
      <c r="H30" s="156" t="s">
        <v>116</v>
      </c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34"/>
      <c r="AC30" s="134"/>
      <c r="AD30" s="134"/>
      <c r="AE30" s="134"/>
      <c r="AF30" s="134"/>
      <c r="AG30" s="134"/>
      <c r="AH30" s="134"/>
      <c r="AI30" s="134"/>
      <c r="AJ30" s="134"/>
      <c r="AK30" s="134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</row>
    <row r="31" spans="1:47" outlineLevel="1">
      <c r="A31" s="135">
        <v>14</v>
      </c>
      <c r="B31" s="136" t="s">
        <v>110</v>
      </c>
      <c r="C31" s="149" t="s">
        <v>111</v>
      </c>
      <c r="D31" s="165" t="s">
        <v>109</v>
      </c>
      <c r="E31" s="176">
        <v>4</v>
      </c>
      <c r="F31" s="176"/>
      <c r="G31" s="176">
        <f t="shared" si="2"/>
        <v>0</v>
      </c>
      <c r="H31" s="156" t="s">
        <v>116</v>
      </c>
      <c r="I31" s="134"/>
      <c r="J31" s="134"/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  <c r="AE31" s="134"/>
      <c r="AF31" s="134"/>
      <c r="AG31" s="134"/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</row>
    <row r="32" spans="1:47" outlineLevel="1">
      <c r="A32" s="135">
        <v>15</v>
      </c>
      <c r="B32" s="136" t="s">
        <v>112</v>
      </c>
      <c r="C32" s="149" t="s">
        <v>113</v>
      </c>
      <c r="D32" s="165" t="s">
        <v>109</v>
      </c>
      <c r="E32" s="176">
        <v>2</v>
      </c>
      <c r="F32" s="176"/>
      <c r="G32" s="176">
        <f t="shared" si="2"/>
        <v>0</v>
      </c>
      <c r="H32" s="156" t="s">
        <v>116</v>
      </c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</row>
    <row r="33" spans="1:47" outlineLevel="1">
      <c r="A33" s="143">
        <v>16</v>
      </c>
      <c r="B33" s="144" t="s">
        <v>114</v>
      </c>
      <c r="C33" s="150" t="s">
        <v>115</v>
      </c>
      <c r="D33" s="166" t="s">
        <v>66</v>
      </c>
      <c r="E33" s="177">
        <v>1</v>
      </c>
      <c r="F33" s="177"/>
      <c r="G33" s="177">
        <f t="shared" si="2"/>
        <v>0</v>
      </c>
      <c r="H33" s="157" t="s">
        <v>116</v>
      </c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</row>
    <row r="34" spans="1:47">
      <c r="B34" s="7" t="s">
        <v>68</v>
      </c>
      <c r="C34" s="151" t="s">
        <v>68</v>
      </c>
      <c r="D34" s="9"/>
      <c r="E34" s="160"/>
      <c r="F34" s="6"/>
      <c r="G34" s="6"/>
      <c r="H34" s="9"/>
      <c r="P34">
        <v>15</v>
      </c>
      <c r="Q34">
        <v>21</v>
      </c>
    </row>
    <row r="35" spans="1:47">
      <c r="A35" s="145"/>
      <c r="B35" s="146" t="s">
        <v>28</v>
      </c>
      <c r="C35" s="152" t="s">
        <v>68</v>
      </c>
      <c r="D35" s="167"/>
      <c r="E35" s="161"/>
      <c r="F35" s="147"/>
      <c r="G35" s="148">
        <f>G8</f>
        <v>0</v>
      </c>
      <c r="H35" s="9"/>
      <c r="P35" t="e">
        <f>SUMIF(#REF!,P34,G7:G33)</f>
        <v>#REF!</v>
      </c>
      <c r="Q35" t="e">
        <f>SUMIF(#REF!,Q34,G7:G33)</f>
        <v>#REF!</v>
      </c>
      <c r="R35" t="s">
        <v>69</v>
      </c>
    </row>
  </sheetData>
  <sheetProtection password="CCE1" sheet="1" objects="1" scenarios="1"/>
  <protectedRanges>
    <protectedRange sqref="F10:F33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1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2014-02-28T09:52:57Z</cp:lastPrinted>
  <dcterms:created xsi:type="dcterms:W3CDTF">2009-04-08T07:15:50Z</dcterms:created>
  <dcterms:modified xsi:type="dcterms:W3CDTF">2021-03-29T13:43:28Z</dcterms:modified>
</cp:coreProperties>
</file>